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квартир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<sst xmlns="http://schemas.openxmlformats.org/spreadsheetml/2006/main" count="149" uniqueCount="87">
  <si>
    <t>№
п/п</t>
  </si>
  <si>
    <t>Найменування робіт і витрат,
 одиниця виміру</t>
  </si>
  <si>
    <t>Од. виміру</t>
  </si>
  <si>
    <t>Кількість</t>
  </si>
  <si>
    <t>З/П</t>
  </si>
  <si>
    <t>Сума</t>
  </si>
  <si>
    <t>Матеріал</t>
  </si>
  <si>
    <t>Вартість од. матеріалів, грн.</t>
  </si>
  <si>
    <t>м.п</t>
  </si>
  <si>
    <t>шт</t>
  </si>
  <si>
    <t>уп</t>
  </si>
  <si>
    <t>м2</t>
  </si>
  <si>
    <t>меш</t>
  </si>
  <si>
    <t>кан</t>
  </si>
  <si>
    <t>Разом вартість робіт+материалы :</t>
  </si>
  <si>
    <t>Разом вартість матеріалів :</t>
  </si>
  <si>
    <t>Разом вартість робіт + матеріали + механізми   :</t>
  </si>
  <si>
    <t>Потолок</t>
  </si>
  <si>
    <t>Монтаж гипсокартона</t>
  </si>
  <si>
    <t>Вгкл 2500*1200*9,5</t>
  </si>
  <si>
    <t>Стены</t>
  </si>
  <si>
    <t>Грунтовка</t>
  </si>
  <si>
    <t>Штукатурка ниш под батареи</t>
  </si>
  <si>
    <t>Электрика</t>
  </si>
  <si>
    <t>Укладка кабеля с гофрой</t>
  </si>
  <si>
    <t xml:space="preserve">Штукатурка </t>
  </si>
  <si>
    <t>Монтаж каналии д-110</t>
  </si>
  <si>
    <t>Резка отверстия в перекрытии</t>
  </si>
  <si>
    <t>Подвод воды</t>
  </si>
  <si>
    <t>Монтаж трапа</t>
  </si>
  <si>
    <t>Саморез 3,5*25</t>
  </si>
  <si>
    <t>Скоба ес-125</t>
  </si>
  <si>
    <t>Лезвие 18мм 10шт</t>
  </si>
  <si>
    <t>Соеденитель сд-60</t>
  </si>
  <si>
    <t>Гипс -10кг</t>
  </si>
  <si>
    <t>Профиль сд-60 4000мм</t>
  </si>
  <si>
    <t>Саморез дер 3,5*35 250шт</t>
  </si>
  <si>
    <t>Вгкл 2500*1200*12,5</t>
  </si>
  <si>
    <t>Тех 3,5*9,5 100шт</t>
  </si>
  <si>
    <t>Саморез 3,5 *25 метал</t>
  </si>
  <si>
    <t>Лента уплотнительная 75мм</t>
  </si>
  <si>
    <t>Профиль уд-27 4000мм</t>
  </si>
  <si>
    <t>Тех 9,5*3,5 100шт</t>
  </si>
  <si>
    <t>Штукатурка ротбанд</t>
  </si>
  <si>
    <t>Мп-75 30кг</t>
  </si>
  <si>
    <t>Укладка ваты 150мм</t>
  </si>
  <si>
    <t>Щиток 400*500</t>
  </si>
  <si>
    <t>Кабель шввп 3*2,5</t>
  </si>
  <si>
    <t>Кабель шввп 3*1,5</t>
  </si>
  <si>
    <t>Гофра 20</t>
  </si>
  <si>
    <t>Коробка 100мм</t>
  </si>
  <si>
    <t>Коробка 60мм</t>
  </si>
  <si>
    <t>Изолента</t>
  </si>
  <si>
    <t>клемники 15шт</t>
  </si>
  <si>
    <t>Резка отверстий и монтаж распаечных коробок ()</t>
  </si>
  <si>
    <t>Монтаж щитка 400*500</t>
  </si>
  <si>
    <t>труба ПВХ канализ 110\3000мм</t>
  </si>
  <si>
    <t>Отвод 110/110/110-косой</t>
  </si>
  <si>
    <t>Отвод 110/50 прямо</t>
  </si>
  <si>
    <t>Отвод(тройник) 110/110/50 косой</t>
  </si>
  <si>
    <t xml:space="preserve"> ПВХ канализ 110\угол 45*</t>
  </si>
  <si>
    <t xml:space="preserve"> ПВХ канализ 110\угол 90*</t>
  </si>
  <si>
    <t>труба ПВХ канализ 110\1000мм</t>
  </si>
  <si>
    <t>труба ПВХ канализ 50\1000мм</t>
  </si>
  <si>
    <t>труба ПВХ канализ 50/500мм</t>
  </si>
  <si>
    <t>Колено 50/90*</t>
  </si>
  <si>
    <t>Колено50/45*</t>
  </si>
  <si>
    <t>Комлект системы раздвижной</t>
  </si>
  <si>
    <t>Труба пп 25 1/2</t>
  </si>
  <si>
    <t>Установ розетка пп 25 в/1/2</t>
  </si>
  <si>
    <t>Муфта пп 25</t>
  </si>
  <si>
    <t>Угол 90* пп</t>
  </si>
  <si>
    <t>Угол 45* пп</t>
  </si>
  <si>
    <t>Переход пп прямой 1/2 25</t>
  </si>
  <si>
    <t>Проф юв-100 4000мм</t>
  </si>
  <si>
    <t>Проф св-100 4000мм</t>
  </si>
  <si>
    <t>Монтаж гкл перегородок(12,5/00/12,5)</t>
  </si>
  <si>
    <t xml:space="preserve">Смета №1 (г.Чернигов) </t>
  </si>
  <si>
    <t>Для Дмитрия</t>
  </si>
  <si>
    <t>артисан 10л (безцветная)</t>
  </si>
  <si>
    <t>Сд-60 4000 мм</t>
  </si>
  <si>
    <t>Уд-27 4000мм</t>
  </si>
  <si>
    <t>Саморез дер 4,2*75 250шт</t>
  </si>
  <si>
    <t>Вата теплорол 5 (50)</t>
  </si>
  <si>
    <t>2016 )</t>
  </si>
  <si>
    <t>Монтаж раздвижной системы (двери) эконом</t>
  </si>
  <si>
    <t>Трап комплект 100*100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</si>
</sst>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indexed="63"/>
      <name val="Times New Roman"/>
      <family val="2"/>
    </font>
    <font>
      <sz val="10"/>
      <name val="Arial"/>
      <family val="0"/>
    </font>
    <font>
      <b/>
      <sz val="14"/>
      <name val="Times New Roman"/>
      <family val="1"/>
    </font>
    <font>
      <b/>
      <sz val="14"/>
      <color indexed="59"/>
      <name val="Times New Roman"/>
      <family val="1"/>
    </font>
    <font>
      <b/>
      <sz val="16"/>
      <color indexed="59"/>
      <name val="Times New Roman"/>
      <family val="1"/>
    </font>
    <font>
      <sz val="11"/>
      <color indexed="59"/>
      <name val="Times New Roman"/>
      <family val="1"/>
    </font>
    <font>
      <b/>
      <sz val="11"/>
      <color indexed="59"/>
      <name val="Times New Roman"/>
      <family val="1"/>
    </font>
    <font>
      <b/>
      <i/>
      <sz val="11"/>
      <color indexed="59"/>
      <name val="Times New Roman"/>
      <family val="1"/>
    </font>
    <font>
      <sz val="8"/>
      <name val="Times New Roman"/>
      <family val="2"/>
    </font>
    <font>
      <sz val="16"/>
      <color indexed="55"/>
      <name val="Times New Roman"/>
      <family val="1"/>
    </font>
    <font>
      <i/>
      <sz val="11"/>
      <color indexed="59"/>
      <name val="Times New Roman"/>
      <family val="1"/>
    </font>
    <font>
      <b/>
      <i/>
      <sz val="12"/>
      <name val="Times New Roman"/>
      <family val="1"/>
    </font>
    <font>
      <b/>
      <sz val="12"/>
      <color indexed="16"/>
      <name val="Times New Roman"/>
      <family val="1"/>
    </font>
    <font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 vertical="center"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vertical="center"/>
    </xf>
    <xf numFmtId="4" fontId="12" fillId="34" borderId="10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4" fontId="5" fillId="5" borderId="12" xfId="0" applyNumberFormat="1" applyFont="1" applyFill="1" applyBorder="1" applyAlignment="1">
      <alignment horizontal="left" vertical="center" wrapText="1"/>
    </xf>
    <xf numFmtId="4" fontId="5" fillId="5" borderId="10" xfId="0" applyNumberFormat="1" applyFont="1" applyFill="1" applyBorder="1" applyAlignment="1">
      <alignment horizontal="center" vertical="center"/>
    </xf>
    <xf numFmtId="2" fontId="5" fillId="5" borderId="12" xfId="0" applyNumberFormat="1" applyFont="1" applyFill="1" applyBorder="1" applyAlignment="1">
      <alignment horizontal="center" vertical="center"/>
    </xf>
    <xf numFmtId="2" fontId="5" fillId="5" borderId="10" xfId="0" applyNumberFormat="1" applyFont="1" applyFill="1" applyBorder="1" applyAlignment="1">
      <alignment horizontal="center" vertical="center"/>
    </xf>
    <xf numFmtId="4" fontId="5" fillId="5" borderId="10" xfId="0" applyNumberFormat="1" applyFont="1" applyFill="1" applyBorder="1" applyAlignment="1">
      <alignment horizontal="right" vertical="center"/>
    </xf>
    <xf numFmtId="4" fontId="5" fillId="5" borderId="10" xfId="0" applyNumberFormat="1" applyFont="1" applyFill="1" applyBorder="1" applyAlignment="1">
      <alignment horizontal="left" vertical="center" wrapText="1"/>
    </xf>
    <xf numFmtId="164" fontId="5" fillId="5" borderId="10" xfId="0" applyNumberFormat="1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/>
    </xf>
    <xf numFmtId="2" fontId="10" fillId="5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wrapText="1"/>
    </xf>
    <xf numFmtId="0" fontId="6" fillId="34" borderId="14" xfId="0" applyFont="1" applyFill="1" applyBorder="1" applyAlignment="1">
      <alignment horizontal="left" wrapText="1"/>
    </xf>
    <xf numFmtId="0" fontId="0" fillId="34" borderId="15" xfId="0" applyFill="1" applyBorder="1" applyAlignment="1">
      <alignment horizontal="left" wrapText="1"/>
    </xf>
    <xf numFmtId="4" fontId="7" fillId="34" borderId="15" xfId="0" applyNumberFormat="1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6" borderId="0" xfId="0" applyFont="1" applyFill="1" applyAlignment="1">
      <alignment horizontal="center"/>
    </xf>
    <xf numFmtId="0" fontId="3" fillId="36" borderId="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SheetLayoutView="100" zoomScalePageLayoutView="0" workbookViewId="0" topLeftCell="A1">
      <selection activeCell="K51" sqref="K51"/>
    </sheetView>
  </sheetViews>
  <sheetFormatPr defaultColWidth="8.7109375" defaultRowHeight="15"/>
  <cols>
    <col min="1" max="1" width="3.7109375" style="1" customWidth="1"/>
    <col min="2" max="2" width="50.28125" style="2" customWidth="1"/>
    <col min="3" max="4" width="6.140625" style="3" customWidth="1"/>
    <col min="5" max="5" width="7.421875" style="3" customWidth="1"/>
    <col min="6" max="6" width="11.8515625" style="3" customWidth="1"/>
    <col min="7" max="7" width="33.140625" style="3" customWidth="1"/>
    <col min="8" max="8" width="6.421875" style="3" customWidth="1"/>
    <col min="9" max="9" width="6.28125" style="3" customWidth="1"/>
    <col min="10" max="10" width="8.8515625" style="3" customWidth="1"/>
    <col min="11" max="11" width="11.421875" style="3" customWidth="1"/>
  </cols>
  <sheetData>
    <row r="1" spans="1:11" ht="18.75">
      <c r="A1" s="48" t="s">
        <v>77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8.75">
      <c r="A2" s="49" t="s">
        <v>78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9.5" thickBot="1">
      <c r="A3" s="50" t="s">
        <v>84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112.5" customHeight="1" thickBot="1">
      <c r="A4" s="6" t="s">
        <v>0</v>
      </c>
      <c r="B4" s="7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2</v>
      </c>
      <c r="I4" s="6" t="s">
        <v>3</v>
      </c>
      <c r="J4" s="6" t="s">
        <v>7</v>
      </c>
      <c r="K4" s="6" t="s">
        <v>5</v>
      </c>
    </row>
    <row r="5" spans="1:11" ht="18.75" customHeight="1">
      <c r="A5" s="21"/>
      <c r="B5" s="45" t="s">
        <v>17</v>
      </c>
      <c r="C5" s="46"/>
      <c r="D5" s="46"/>
      <c r="E5" s="47"/>
      <c r="F5" s="22"/>
      <c r="G5" s="55"/>
      <c r="H5" s="56"/>
      <c r="I5" s="56"/>
      <c r="J5" s="57"/>
      <c r="K5" s="20"/>
    </row>
    <row r="6" spans="1:11" ht="15">
      <c r="A6" s="52">
        <v>29</v>
      </c>
      <c r="B6" s="38" t="s">
        <v>18</v>
      </c>
      <c r="C6" s="39" t="s">
        <v>11</v>
      </c>
      <c r="D6" s="40">
        <v>44.31</v>
      </c>
      <c r="E6" s="42">
        <v>80</v>
      </c>
      <c r="F6" s="41">
        <f>D6*E6</f>
        <v>3544.8</v>
      </c>
      <c r="G6" s="23" t="s">
        <v>19</v>
      </c>
      <c r="H6" s="24" t="s">
        <v>9</v>
      </c>
      <c r="I6" s="25">
        <f>17*3</f>
        <v>51</v>
      </c>
      <c r="J6" s="26">
        <v>0</v>
      </c>
      <c r="K6" s="27">
        <f>I6*J6</f>
        <v>0</v>
      </c>
    </row>
    <row r="7" spans="1:11" ht="15">
      <c r="A7" s="59"/>
      <c r="B7" s="53"/>
      <c r="C7" s="51"/>
      <c r="D7" s="43"/>
      <c r="E7" s="44"/>
      <c r="F7" s="58"/>
      <c r="G7" s="23" t="s">
        <v>35</v>
      </c>
      <c r="H7" s="24" t="s">
        <v>9</v>
      </c>
      <c r="I7" s="25">
        <v>38</v>
      </c>
      <c r="J7" s="26">
        <v>0</v>
      </c>
      <c r="K7" s="27">
        <f aca="true" t="shared" si="0" ref="K7:K14">I7*J7</f>
        <v>0</v>
      </c>
    </row>
    <row r="8" spans="1:11" ht="15">
      <c r="A8" s="59"/>
      <c r="B8" s="53"/>
      <c r="C8" s="51"/>
      <c r="D8" s="43"/>
      <c r="E8" s="44"/>
      <c r="F8" s="58"/>
      <c r="G8" s="23" t="s">
        <v>41</v>
      </c>
      <c r="H8" s="24" t="s">
        <v>9</v>
      </c>
      <c r="I8" s="25">
        <f>64/4</f>
        <v>16</v>
      </c>
      <c r="J8" s="26">
        <v>0</v>
      </c>
      <c r="K8" s="27">
        <f t="shared" si="0"/>
        <v>0</v>
      </c>
    </row>
    <row r="9" spans="1:11" ht="15">
      <c r="A9" s="59"/>
      <c r="B9" s="53"/>
      <c r="C9" s="51"/>
      <c r="D9" s="43"/>
      <c r="E9" s="44"/>
      <c r="F9" s="58"/>
      <c r="G9" s="23" t="s">
        <v>42</v>
      </c>
      <c r="H9" s="24" t="s">
        <v>10</v>
      </c>
      <c r="I9" s="25">
        <v>2</v>
      </c>
      <c r="J9" s="26">
        <v>0</v>
      </c>
      <c r="K9" s="27">
        <f t="shared" si="0"/>
        <v>0</v>
      </c>
    </row>
    <row r="10" spans="1:11" ht="15">
      <c r="A10" s="59"/>
      <c r="B10" s="53"/>
      <c r="C10" s="51"/>
      <c r="D10" s="43"/>
      <c r="E10" s="44"/>
      <c r="F10" s="58"/>
      <c r="G10" s="23" t="s">
        <v>30</v>
      </c>
      <c r="H10" s="24" t="s">
        <v>10</v>
      </c>
      <c r="I10" s="25">
        <v>1</v>
      </c>
      <c r="J10" s="26">
        <v>0</v>
      </c>
      <c r="K10" s="27">
        <f t="shared" si="0"/>
        <v>0</v>
      </c>
    </row>
    <row r="11" spans="1:11" ht="15">
      <c r="A11" s="59"/>
      <c r="B11" s="53"/>
      <c r="C11" s="51"/>
      <c r="D11" s="43"/>
      <c r="E11" s="44"/>
      <c r="F11" s="58"/>
      <c r="G11" s="23" t="s">
        <v>33</v>
      </c>
      <c r="H11" s="24" t="s">
        <v>9</v>
      </c>
      <c r="I11" s="25">
        <v>16</v>
      </c>
      <c r="J11" s="26">
        <v>0</v>
      </c>
      <c r="K11" s="27">
        <f t="shared" si="0"/>
        <v>0</v>
      </c>
    </row>
    <row r="12" spans="1:11" ht="15">
      <c r="A12" s="59"/>
      <c r="B12" s="53"/>
      <c r="C12" s="51"/>
      <c r="D12" s="43"/>
      <c r="E12" s="44"/>
      <c r="F12" s="58"/>
      <c r="G12" s="23" t="s">
        <v>31</v>
      </c>
      <c r="H12" s="24" t="s">
        <v>9</v>
      </c>
      <c r="I12" s="25">
        <v>60</v>
      </c>
      <c r="J12" s="26">
        <v>0</v>
      </c>
      <c r="K12" s="27">
        <f t="shared" si="0"/>
        <v>0</v>
      </c>
    </row>
    <row r="13" spans="1:11" ht="15">
      <c r="A13" s="59"/>
      <c r="B13" s="53"/>
      <c r="C13" s="51"/>
      <c r="D13" s="43"/>
      <c r="E13" s="44"/>
      <c r="F13" s="58"/>
      <c r="G13" s="23" t="s">
        <v>32</v>
      </c>
      <c r="H13" s="24" t="s">
        <v>10</v>
      </c>
      <c r="I13" s="25">
        <v>3</v>
      </c>
      <c r="J13" s="26">
        <v>0</v>
      </c>
      <c r="K13" s="27">
        <f t="shared" si="0"/>
        <v>0</v>
      </c>
    </row>
    <row r="14" spans="1:11" ht="15">
      <c r="A14" s="8">
        <v>30</v>
      </c>
      <c r="B14" s="9" t="s">
        <v>21</v>
      </c>
      <c r="C14" s="10" t="s">
        <v>11</v>
      </c>
      <c r="D14" s="18">
        <f>D6</f>
        <v>44.31</v>
      </c>
      <c r="E14" s="19">
        <v>7</v>
      </c>
      <c r="F14" s="16">
        <f>D14*E14</f>
        <v>310.17</v>
      </c>
      <c r="G14" s="23" t="s">
        <v>79</v>
      </c>
      <c r="H14" s="24" t="s">
        <v>13</v>
      </c>
      <c r="I14" s="25">
        <v>1</v>
      </c>
      <c r="J14" s="26">
        <v>0</v>
      </c>
      <c r="K14" s="27">
        <f t="shared" si="0"/>
        <v>0</v>
      </c>
    </row>
    <row r="15" spans="1:11" ht="18.75" customHeight="1">
      <c r="A15" s="21"/>
      <c r="B15" s="45" t="s">
        <v>20</v>
      </c>
      <c r="C15" s="60"/>
      <c r="D15" s="60"/>
      <c r="E15" s="61"/>
      <c r="F15" s="22"/>
      <c r="G15" s="55"/>
      <c r="H15" s="60"/>
      <c r="I15" s="60"/>
      <c r="J15" s="61"/>
      <c r="K15" s="20"/>
    </row>
    <row r="16" spans="1:11" ht="15">
      <c r="A16" s="52">
        <v>36</v>
      </c>
      <c r="B16" s="38" t="s">
        <v>76</v>
      </c>
      <c r="C16" s="39" t="s">
        <v>11</v>
      </c>
      <c r="D16" s="40">
        <f>41.5-7</f>
        <v>34.5</v>
      </c>
      <c r="E16" s="42">
        <v>110</v>
      </c>
      <c r="F16" s="41">
        <f>D16*E16</f>
        <v>3795</v>
      </c>
      <c r="G16" s="28" t="s">
        <v>74</v>
      </c>
      <c r="H16" s="24" t="s">
        <v>9</v>
      </c>
      <c r="I16" s="26">
        <f>D16*9/4</f>
        <v>77.625</v>
      </c>
      <c r="J16" s="26">
        <v>0</v>
      </c>
      <c r="K16" s="27">
        <f aca="true" t="shared" si="1" ref="K16:K28">I16*J16</f>
        <v>0</v>
      </c>
    </row>
    <row r="17" spans="1:11" ht="15">
      <c r="A17" s="52"/>
      <c r="B17" s="38"/>
      <c r="C17" s="39"/>
      <c r="D17" s="40"/>
      <c r="E17" s="42"/>
      <c r="F17" s="41"/>
      <c r="G17" s="28" t="s">
        <v>75</v>
      </c>
      <c r="H17" s="24" t="s">
        <v>9</v>
      </c>
      <c r="I17" s="26">
        <v>19</v>
      </c>
      <c r="J17" s="26">
        <v>0</v>
      </c>
      <c r="K17" s="27">
        <f t="shared" si="1"/>
        <v>0</v>
      </c>
    </row>
    <row r="18" spans="1:11" ht="15">
      <c r="A18" s="52"/>
      <c r="B18" s="38"/>
      <c r="C18" s="39"/>
      <c r="D18" s="40"/>
      <c r="E18" s="42"/>
      <c r="F18" s="41"/>
      <c r="G18" s="28" t="s">
        <v>82</v>
      </c>
      <c r="H18" s="24" t="s">
        <v>10</v>
      </c>
      <c r="I18" s="26">
        <v>1</v>
      </c>
      <c r="J18" s="26">
        <v>0</v>
      </c>
      <c r="K18" s="27">
        <f t="shared" si="1"/>
        <v>0</v>
      </c>
    </row>
    <row r="19" spans="1:11" ht="15">
      <c r="A19" s="52"/>
      <c r="B19" s="38"/>
      <c r="C19" s="39"/>
      <c r="D19" s="40"/>
      <c r="E19" s="42"/>
      <c r="F19" s="41"/>
      <c r="G19" s="28" t="s">
        <v>37</v>
      </c>
      <c r="H19" s="24" t="s">
        <v>9</v>
      </c>
      <c r="I19" s="26">
        <f>26*3</f>
        <v>78</v>
      </c>
      <c r="J19" s="26">
        <v>0</v>
      </c>
      <c r="K19" s="27">
        <f t="shared" si="1"/>
        <v>0</v>
      </c>
    </row>
    <row r="20" spans="1:11" ht="15">
      <c r="A20" s="52"/>
      <c r="B20" s="38"/>
      <c r="C20" s="39"/>
      <c r="D20" s="40"/>
      <c r="E20" s="42"/>
      <c r="F20" s="41"/>
      <c r="G20" s="28" t="s">
        <v>38</v>
      </c>
      <c r="H20" s="24" t="s">
        <v>10</v>
      </c>
      <c r="I20" s="26">
        <v>1</v>
      </c>
      <c r="J20" s="26">
        <v>0</v>
      </c>
      <c r="K20" s="27">
        <f t="shared" si="1"/>
        <v>0</v>
      </c>
    </row>
    <row r="21" spans="1:11" ht="15">
      <c r="A21" s="52"/>
      <c r="B21" s="38"/>
      <c r="C21" s="39"/>
      <c r="D21" s="40"/>
      <c r="E21" s="42"/>
      <c r="F21" s="41"/>
      <c r="G21" s="28" t="s">
        <v>39</v>
      </c>
      <c r="H21" s="24" t="s">
        <v>10</v>
      </c>
      <c r="I21" s="26">
        <v>1.75</v>
      </c>
      <c r="J21" s="26">
        <v>0</v>
      </c>
      <c r="K21" s="27">
        <f t="shared" si="1"/>
        <v>0</v>
      </c>
    </row>
    <row r="22" spans="1:11" ht="15">
      <c r="A22" s="52"/>
      <c r="B22" s="38"/>
      <c r="C22" s="39"/>
      <c r="D22" s="40"/>
      <c r="E22" s="42"/>
      <c r="F22" s="41"/>
      <c r="G22" s="28" t="s">
        <v>81</v>
      </c>
      <c r="H22" s="24" t="s">
        <v>9</v>
      </c>
      <c r="I22" s="26">
        <v>24</v>
      </c>
      <c r="J22" s="26">
        <v>0</v>
      </c>
      <c r="K22" s="27">
        <f t="shared" si="1"/>
        <v>0</v>
      </c>
    </row>
    <row r="23" spans="1:11" ht="15">
      <c r="A23" s="52"/>
      <c r="B23" s="38"/>
      <c r="C23" s="39"/>
      <c r="D23" s="40"/>
      <c r="E23" s="42"/>
      <c r="F23" s="41"/>
      <c r="G23" s="28" t="s">
        <v>80</v>
      </c>
      <c r="H23" s="24" t="s">
        <v>9</v>
      </c>
      <c r="I23" s="26">
        <v>14</v>
      </c>
      <c r="J23" s="26">
        <v>0</v>
      </c>
      <c r="K23" s="27">
        <f t="shared" si="1"/>
        <v>0</v>
      </c>
    </row>
    <row r="24" spans="1:11" ht="15">
      <c r="A24" s="52"/>
      <c r="B24" s="38"/>
      <c r="C24" s="39"/>
      <c r="D24" s="40"/>
      <c r="E24" s="42"/>
      <c r="F24" s="41"/>
      <c r="G24" s="28" t="s">
        <v>40</v>
      </c>
      <c r="H24" s="24" t="s">
        <v>10</v>
      </c>
      <c r="I24" s="26">
        <v>1</v>
      </c>
      <c r="J24" s="26">
        <v>0</v>
      </c>
      <c r="K24" s="27">
        <f t="shared" si="1"/>
        <v>0</v>
      </c>
    </row>
    <row r="25" spans="1:11" ht="15">
      <c r="A25" s="52"/>
      <c r="B25" s="38"/>
      <c r="C25" s="39"/>
      <c r="D25" s="40"/>
      <c r="E25" s="42"/>
      <c r="F25" s="41"/>
      <c r="G25" s="28" t="s">
        <v>36</v>
      </c>
      <c r="H25" s="24" t="s">
        <v>10</v>
      </c>
      <c r="I25" s="26">
        <v>1</v>
      </c>
      <c r="J25" s="26">
        <v>0</v>
      </c>
      <c r="K25" s="27">
        <f t="shared" si="1"/>
        <v>0</v>
      </c>
    </row>
    <row r="26" spans="1:11" ht="15">
      <c r="A26" s="5">
        <v>37</v>
      </c>
      <c r="B26" s="12" t="s">
        <v>45</v>
      </c>
      <c r="C26" s="4" t="s">
        <v>11</v>
      </c>
      <c r="D26" s="14">
        <f>D16</f>
        <v>34.5</v>
      </c>
      <c r="E26" s="15">
        <v>29</v>
      </c>
      <c r="F26" s="13">
        <f>D26*E26</f>
        <v>1000.5</v>
      </c>
      <c r="G26" s="28" t="s">
        <v>83</v>
      </c>
      <c r="H26" s="24" t="s">
        <v>11</v>
      </c>
      <c r="I26" s="26">
        <f>D26*2/8</f>
        <v>8.625</v>
      </c>
      <c r="J26" s="26">
        <v>0</v>
      </c>
      <c r="K26" s="27">
        <f t="shared" si="1"/>
        <v>0</v>
      </c>
    </row>
    <row r="27" spans="1:11" ht="38.25" customHeight="1">
      <c r="A27" s="5">
        <v>38</v>
      </c>
      <c r="B27" s="12" t="s">
        <v>85</v>
      </c>
      <c r="C27" s="4" t="s">
        <v>9</v>
      </c>
      <c r="D27" s="14">
        <v>2</v>
      </c>
      <c r="E27" s="15">
        <v>1000</v>
      </c>
      <c r="F27" s="13">
        <f>D27*E27</f>
        <v>2000</v>
      </c>
      <c r="G27" s="28" t="s">
        <v>67</v>
      </c>
      <c r="H27" s="24" t="s">
        <v>9</v>
      </c>
      <c r="I27" s="26">
        <v>2</v>
      </c>
      <c r="J27" s="26">
        <v>0</v>
      </c>
      <c r="K27" s="27">
        <f t="shared" si="1"/>
        <v>0</v>
      </c>
    </row>
    <row r="28" spans="1:11" ht="15">
      <c r="A28" s="4">
        <v>45</v>
      </c>
      <c r="B28" s="12" t="s">
        <v>22</v>
      </c>
      <c r="C28" s="4" t="s">
        <v>11</v>
      </c>
      <c r="D28" s="14">
        <v>4.5</v>
      </c>
      <c r="E28" s="15">
        <v>78</v>
      </c>
      <c r="F28" s="13">
        <f>D28*E28</f>
        <v>351</v>
      </c>
      <c r="G28" s="28" t="s">
        <v>43</v>
      </c>
      <c r="H28" s="24" t="s">
        <v>12</v>
      </c>
      <c r="I28" s="31">
        <v>2</v>
      </c>
      <c r="J28" s="26">
        <v>0</v>
      </c>
      <c r="K28" s="27">
        <f t="shared" si="1"/>
        <v>0</v>
      </c>
    </row>
    <row r="29" spans="1:11" ht="15" customHeight="1">
      <c r="A29" s="39">
        <v>52</v>
      </c>
      <c r="B29" s="53" t="s">
        <v>25</v>
      </c>
      <c r="C29" s="39" t="s">
        <v>11</v>
      </c>
      <c r="D29" s="40">
        <v>69</v>
      </c>
      <c r="E29" s="42">
        <v>74</v>
      </c>
      <c r="F29" s="41">
        <f>D29*E29</f>
        <v>5106</v>
      </c>
      <c r="G29" s="28" t="s">
        <v>44</v>
      </c>
      <c r="H29" s="24" t="s">
        <v>12</v>
      </c>
      <c r="I29" s="26">
        <v>30</v>
      </c>
      <c r="J29" s="26">
        <v>0</v>
      </c>
      <c r="K29" s="27">
        <f>I29*J29</f>
        <v>0</v>
      </c>
    </row>
    <row r="30" spans="1:11" ht="15">
      <c r="A30" s="51"/>
      <c r="B30" s="54"/>
      <c r="C30" s="51"/>
      <c r="D30" s="43"/>
      <c r="E30" s="44"/>
      <c r="F30" s="58"/>
      <c r="G30" s="23" t="s">
        <v>34</v>
      </c>
      <c r="H30" s="24" t="s">
        <v>10</v>
      </c>
      <c r="I30" s="25">
        <v>2</v>
      </c>
      <c r="J30" s="26">
        <v>0</v>
      </c>
      <c r="K30" s="27">
        <f>I30*J30</f>
        <v>0</v>
      </c>
    </row>
    <row r="31" spans="1:11" ht="18.75" customHeight="1">
      <c r="A31" s="21"/>
      <c r="B31" s="45" t="s">
        <v>23</v>
      </c>
      <c r="C31" s="60"/>
      <c r="D31" s="60"/>
      <c r="E31" s="61"/>
      <c r="F31" s="22"/>
      <c r="G31" s="55"/>
      <c r="H31" s="60"/>
      <c r="I31" s="60"/>
      <c r="J31" s="61"/>
      <c r="K31" s="20"/>
    </row>
    <row r="32" spans="1:11" ht="16.5" customHeight="1">
      <c r="A32" s="4">
        <v>55</v>
      </c>
      <c r="B32" s="12" t="s">
        <v>55</v>
      </c>
      <c r="C32" s="4" t="s">
        <v>9</v>
      </c>
      <c r="D32" s="14">
        <v>1</v>
      </c>
      <c r="E32" s="15">
        <v>300</v>
      </c>
      <c r="F32" s="13">
        <f>D32*E32</f>
        <v>300</v>
      </c>
      <c r="G32" s="28" t="s">
        <v>46</v>
      </c>
      <c r="H32" s="24" t="s">
        <v>9</v>
      </c>
      <c r="I32" s="29">
        <v>1</v>
      </c>
      <c r="J32" s="26">
        <v>0</v>
      </c>
      <c r="K32" s="27">
        <f aca="true" t="shared" si="2" ref="K32:K50">I32*J32</f>
        <v>0</v>
      </c>
    </row>
    <row r="33" spans="1:11" ht="25.5" customHeight="1">
      <c r="A33" s="39">
        <v>56</v>
      </c>
      <c r="B33" s="38" t="s">
        <v>24</v>
      </c>
      <c r="C33" s="39" t="s">
        <v>8</v>
      </c>
      <c r="D33" s="40">
        <v>195</v>
      </c>
      <c r="E33" s="42">
        <v>33</v>
      </c>
      <c r="F33" s="41">
        <f>D33*E33</f>
        <v>6435</v>
      </c>
      <c r="G33" s="28" t="s">
        <v>47</v>
      </c>
      <c r="H33" s="24" t="s">
        <v>8</v>
      </c>
      <c r="I33" s="29">
        <v>150</v>
      </c>
      <c r="J33" s="26">
        <v>0</v>
      </c>
      <c r="K33" s="27">
        <f t="shared" si="2"/>
        <v>0</v>
      </c>
    </row>
    <row r="34" spans="1:11" ht="24.75" customHeight="1">
      <c r="A34" s="39"/>
      <c r="B34" s="38"/>
      <c r="C34" s="39"/>
      <c r="D34" s="40"/>
      <c r="E34" s="42"/>
      <c r="F34" s="41"/>
      <c r="G34" s="28" t="s">
        <v>48</v>
      </c>
      <c r="H34" s="24" t="s">
        <v>8</v>
      </c>
      <c r="I34" s="29">
        <v>75</v>
      </c>
      <c r="J34" s="26">
        <v>0</v>
      </c>
      <c r="K34" s="27">
        <f t="shared" si="2"/>
        <v>0</v>
      </c>
    </row>
    <row r="35" spans="1:11" ht="23.25" customHeight="1">
      <c r="A35" s="39"/>
      <c r="B35" s="38"/>
      <c r="C35" s="39"/>
      <c r="D35" s="40"/>
      <c r="E35" s="42"/>
      <c r="F35" s="41"/>
      <c r="G35" s="28" t="s">
        <v>49</v>
      </c>
      <c r="H35" s="24" t="s">
        <v>8</v>
      </c>
      <c r="I35" s="29">
        <v>200</v>
      </c>
      <c r="J35" s="26">
        <v>0</v>
      </c>
      <c r="K35" s="27">
        <f t="shared" si="2"/>
        <v>0</v>
      </c>
    </row>
    <row r="36" spans="1:11" ht="15">
      <c r="A36" s="39">
        <v>57</v>
      </c>
      <c r="B36" s="38" t="s">
        <v>54</v>
      </c>
      <c r="C36" s="39" t="s">
        <v>9</v>
      </c>
      <c r="D36" s="40">
        <f>29+12</f>
        <v>41</v>
      </c>
      <c r="E36" s="42">
        <v>65</v>
      </c>
      <c r="F36" s="41">
        <f>E36*D36</f>
        <v>2665</v>
      </c>
      <c r="G36" s="28" t="s">
        <v>50</v>
      </c>
      <c r="H36" s="24" t="s">
        <v>10</v>
      </c>
      <c r="I36" s="29">
        <v>12</v>
      </c>
      <c r="J36" s="26">
        <v>0</v>
      </c>
      <c r="K36" s="27">
        <f>I36*J36</f>
        <v>0</v>
      </c>
    </row>
    <row r="37" spans="1:11" ht="15">
      <c r="A37" s="39"/>
      <c r="B37" s="38"/>
      <c r="C37" s="39"/>
      <c r="D37" s="40"/>
      <c r="E37" s="42"/>
      <c r="F37" s="41"/>
      <c r="G37" s="28" t="s">
        <v>51</v>
      </c>
      <c r="H37" s="24" t="s">
        <v>9</v>
      </c>
      <c r="I37" s="29">
        <v>29</v>
      </c>
      <c r="J37" s="26">
        <v>0</v>
      </c>
      <c r="K37" s="27">
        <f>I37*J37</f>
        <v>0</v>
      </c>
    </row>
    <row r="38" spans="1:11" ht="15">
      <c r="A38" s="39"/>
      <c r="B38" s="38"/>
      <c r="C38" s="39"/>
      <c r="D38" s="40"/>
      <c r="E38" s="42"/>
      <c r="F38" s="41"/>
      <c r="G38" s="28" t="s">
        <v>52</v>
      </c>
      <c r="H38" s="24" t="s">
        <v>9</v>
      </c>
      <c r="I38" s="29">
        <v>5</v>
      </c>
      <c r="J38" s="26">
        <v>0</v>
      </c>
      <c r="K38" s="27">
        <f>I38*J38</f>
        <v>0</v>
      </c>
    </row>
    <row r="39" spans="1:11" ht="15">
      <c r="A39" s="39"/>
      <c r="B39" s="38"/>
      <c r="C39" s="39"/>
      <c r="D39" s="40"/>
      <c r="E39" s="42"/>
      <c r="F39" s="41"/>
      <c r="G39" s="28" t="s">
        <v>53</v>
      </c>
      <c r="H39" s="24" t="s">
        <v>9</v>
      </c>
      <c r="I39" s="29">
        <v>3</v>
      </c>
      <c r="J39" s="26">
        <v>0</v>
      </c>
      <c r="K39" s="27">
        <f>I39*J39</f>
        <v>0</v>
      </c>
    </row>
    <row r="40" spans="1:11" ht="15">
      <c r="A40" s="39">
        <v>62</v>
      </c>
      <c r="B40" s="38" t="s">
        <v>26</v>
      </c>
      <c r="C40" s="39" t="s">
        <v>8</v>
      </c>
      <c r="D40" s="40">
        <v>22</v>
      </c>
      <c r="E40" s="42">
        <v>110</v>
      </c>
      <c r="F40" s="41">
        <f>D40*E40</f>
        <v>2420</v>
      </c>
      <c r="G40" s="30" t="s">
        <v>56</v>
      </c>
      <c r="H40" s="24" t="s">
        <v>9</v>
      </c>
      <c r="I40" s="26">
        <v>0</v>
      </c>
      <c r="J40" s="26">
        <v>0</v>
      </c>
      <c r="K40" s="27">
        <f t="shared" si="2"/>
        <v>0</v>
      </c>
    </row>
    <row r="41" spans="1:11" ht="15">
      <c r="A41" s="39"/>
      <c r="B41" s="38"/>
      <c r="C41" s="39"/>
      <c r="D41" s="40"/>
      <c r="E41" s="42"/>
      <c r="F41" s="41"/>
      <c r="G41" s="30" t="s">
        <v>60</v>
      </c>
      <c r="H41" s="24" t="s">
        <v>9</v>
      </c>
      <c r="I41" s="26">
        <v>2</v>
      </c>
      <c r="J41" s="26">
        <v>0</v>
      </c>
      <c r="K41" s="27">
        <f t="shared" si="2"/>
        <v>0</v>
      </c>
    </row>
    <row r="42" spans="1:11" ht="15">
      <c r="A42" s="39"/>
      <c r="B42" s="38"/>
      <c r="C42" s="39"/>
      <c r="D42" s="40"/>
      <c r="E42" s="42"/>
      <c r="F42" s="41"/>
      <c r="G42" s="30" t="s">
        <v>61</v>
      </c>
      <c r="H42" s="24" t="s">
        <v>9</v>
      </c>
      <c r="I42" s="26">
        <v>2</v>
      </c>
      <c r="J42" s="26">
        <v>0</v>
      </c>
      <c r="K42" s="27">
        <f t="shared" si="2"/>
        <v>0</v>
      </c>
    </row>
    <row r="43" spans="1:11" ht="15">
      <c r="A43" s="39"/>
      <c r="B43" s="38"/>
      <c r="C43" s="39"/>
      <c r="D43" s="40"/>
      <c r="E43" s="42"/>
      <c r="F43" s="41"/>
      <c r="G43" s="30" t="s">
        <v>57</v>
      </c>
      <c r="H43" s="24" t="s">
        <v>9</v>
      </c>
      <c r="I43" s="26">
        <v>2</v>
      </c>
      <c r="J43" s="26">
        <v>0</v>
      </c>
      <c r="K43" s="27">
        <f t="shared" si="2"/>
        <v>0</v>
      </c>
    </row>
    <row r="44" spans="1:11" ht="15">
      <c r="A44" s="39"/>
      <c r="B44" s="38"/>
      <c r="C44" s="39"/>
      <c r="D44" s="40"/>
      <c r="E44" s="42"/>
      <c r="F44" s="41"/>
      <c r="G44" s="30" t="s">
        <v>58</v>
      </c>
      <c r="H44" s="24" t="s">
        <v>9</v>
      </c>
      <c r="I44" s="26">
        <v>1</v>
      </c>
      <c r="J44" s="26">
        <v>0</v>
      </c>
      <c r="K44" s="27">
        <f t="shared" si="2"/>
        <v>0</v>
      </c>
    </row>
    <row r="45" spans="1:11" ht="15">
      <c r="A45" s="39"/>
      <c r="B45" s="38"/>
      <c r="C45" s="39"/>
      <c r="D45" s="40"/>
      <c r="E45" s="42"/>
      <c r="F45" s="41"/>
      <c r="G45" s="30" t="s">
        <v>59</v>
      </c>
      <c r="H45" s="24" t="s">
        <v>9</v>
      </c>
      <c r="I45" s="26">
        <v>1</v>
      </c>
      <c r="J45" s="26">
        <v>0</v>
      </c>
      <c r="K45" s="27">
        <f t="shared" si="2"/>
        <v>0</v>
      </c>
    </row>
    <row r="46" spans="1:11" ht="15">
      <c r="A46" s="39"/>
      <c r="B46" s="38"/>
      <c r="C46" s="39"/>
      <c r="D46" s="40"/>
      <c r="E46" s="42"/>
      <c r="F46" s="41"/>
      <c r="G46" s="30" t="s">
        <v>62</v>
      </c>
      <c r="H46" s="24" t="s">
        <v>9</v>
      </c>
      <c r="I46" s="26">
        <v>2</v>
      </c>
      <c r="J46" s="26">
        <v>0</v>
      </c>
      <c r="K46" s="27">
        <f t="shared" si="2"/>
        <v>0</v>
      </c>
    </row>
    <row r="47" spans="1:11" ht="15">
      <c r="A47" s="39"/>
      <c r="B47" s="38"/>
      <c r="C47" s="39"/>
      <c r="D47" s="40"/>
      <c r="E47" s="42"/>
      <c r="F47" s="41"/>
      <c r="G47" s="30" t="s">
        <v>63</v>
      </c>
      <c r="H47" s="24" t="s">
        <v>9</v>
      </c>
      <c r="I47" s="26">
        <v>3</v>
      </c>
      <c r="J47" s="26">
        <v>0</v>
      </c>
      <c r="K47" s="27">
        <f t="shared" si="2"/>
        <v>0</v>
      </c>
    </row>
    <row r="48" spans="1:11" ht="15">
      <c r="A48" s="39"/>
      <c r="B48" s="38"/>
      <c r="C48" s="39"/>
      <c r="D48" s="40"/>
      <c r="E48" s="42"/>
      <c r="F48" s="41"/>
      <c r="G48" s="30" t="s">
        <v>65</v>
      </c>
      <c r="H48" s="24" t="s">
        <v>9</v>
      </c>
      <c r="I48" s="26">
        <v>8</v>
      </c>
      <c r="J48" s="26">
        <v>0</v>
      </c>
      <c r="K48" s="27">
        <f t="shared" si="2"/>
        <v>0</v>
      </c>
    </row>
    <row r="49" spans="1:11" ht="15">
      <c r="A49" s="39"/>
      <c r="B49" s="38"/>
      <c r="C49" s="39"/>
      <c r="D49" s="40"/>
      <c r="E49" s="42"/>
      <c r="F49" s="41"/>
      <c r="G49" s="30" t="s">
        <v>66</v>
      </c>
      <c r="H49" s="24" t="s">
        <v>9</v>
      </c>
      <c r="I49" s="26">
        <v>4</v>
      </c>
      <c r="J49" s="26">
        <v>0</v>
      </c>
      <c r="K49" s="27">
        <f t="shared" si="2"/>
        <v>0</v>
      </c>
    </row>
    <row r="50" spans="1:11" ht="15">
      <c r="A50" s="39"/>
      <c r="B50" s="38"/>
      <c r="C50" s="39"/>
      <c r="D50" s="40"/>
      <c r="E50" s="42"/>
      <c r="F50" s="41"/>
      <c r="G50" s="30" t="s">
        <v>64</v>
      </c>
      <c r="H50" s="24" t="s">
        <v>9</v>
      </c>
      <c r="I50" s="26">
        <v>4</v>
      </c>
      <c r="J50" s="26">
        <v>0</v>
      </c>
      <c r="K50" s="27">
        <f t="shared" si="2"/>
        <v>0</v>
      </c>
    </row>
    <row r="51" spans="1:11" ht="15">
      <c r="A51" s="4">
        <v>63</v>
      </c>
      <c r="B51" s="12" t="s">
        <v>27</v>
      </c>
      <c r="C51" s="4" t="s">
        <v>9</v>
      </c>
      <c r="D51" s="14">
        <v>1</v>
      </c>
      <c r="E51" s="15">
        <v>700</v>
      </c>
      <c r="F51" s="13">
        <f>D51*E51</f>
        <v>700</v>
      </c>
      <c r="G51" s="28"/>
      <c r="H51" s="24" t="s">
        <v>9</v>
      </c>
      <c r="I51" s="26">
        <v>0</v>
      </c>
      <c r="J51" s="26">
        <v>0</v>
      </c>
      <c r="K51" s="27">
        <f aca="true" t="shared" si="3" ref="K51:K58">I51*J51</f>
        <v>0</v>
      </c>
    </row>
    <row r="52" spans="1:11" ht="15">
      <c r="A52" s="39">
        <v>64</v>
      </c>
      <c r="B52" s="38" t="s">
        <v>28</v>
      </c>
      <c r="C52" s="39" t="s">
        <v>9</v>
      </c>
      <c r="D52" s="40">
        <v>7</v>
      </c>
      <c r="E52" s="42">
        <v>550</v>
      </c>
      <c r="F52" s="41">
        <f>D52*E52</f>
        <v>3850</v>
      </c>
      <c r="G52" s="28" t="s">
        <v>68</v>
      </c>
      <c r="H52" s="24" t="s">
        <v>8</v>
      </c>
      <c r="I52" s="26">
        <v>44</v>
      </c>
      <c r="J52" s="26">
        <v>0</v>
      </c>
      <c r="K52" s="27">
        <f t="shared" si="3"/>
        <v>0</v>
      </c>
    </row>
    <row r="53" spans="1:11" ht="15">
      <c r="A53" s="39"/>
      <c r="B53" s="38"/>
      <c r="C53" s="39"/>
      <c r="D53" s="40"/>
      <c r="E53" s="42"/>
      <c r="F53" s="41"/>
      <c r="G53" s="28" t="s">
        <v>69</v>
      </c>
      <c r="H53" s="24" t="s">
        <v>9</v>
      </c>
      <c r="I53" s="26">
        <v>10</v>
      </c>
      <c r="J53" s="26">
        <v>0</v>
      </c>
      <c r="K53" s="27">
        <f t="shared" si="3"/>
        <v>0</v>
      </c>
    </row>
    <row r="54" spans="1:11" ht="15">
      <c r="A54" s="39"/>
      <c r="B54" s="38"/>
      <c r="C54" s="39"/>
      <c r="D54" s="40"/>
      <c r="E54" s="42"/>
      <c r="F54" s="41"/>
      <c r="G54" s="28" t="s">
        <v>70</v>
      </c>
      <c r="H54" s="24" t="s">
        <v>9</v>
      </c>
      <c r="I54" s="26">
        <v>22</v>
      </c>
      <c r="J54" s="26">
        <v>0</v>
      </c>
      <c r="K54" s="27">
        <f t="shared" si="3"/>
        <v>0</v>
      </c>
    </row>
    <row r="55" spans="1:11" ht="15">
      <c r="A55" s="39"/>
      <c r="B55" s="38"/>
      <c r="C55" s="39"/>
      <c r="D55" s="40"/>
      <c r="E55" s="42"/>
      <c r="F55" s="41"/>
      <c r="G55" s="28" t="s">
        <v>71</v>
      </c>
      <c r="H55" s="24" t="s">
        <v>9</v>
      </c>
      <c r="I55" s="26">
        <v>20</v>
      </c>
      <c r="J55" s="26">
        <v>0</v>
      </c>
      <c r="K55" s="27">
        <f t="shared" si="3"/>
        <v>0</v>
      </c>
    </row>
    <row r="56" spans="1:11" ht="15">
      <c r="A56" s="39"/>
      <c r="B56" s="38"/>
      <c r="C56" s="39"/>
      <c r="D56" s="40"/>
      <c r="E56" s="42"/>
      <c r="F56" s="41"/>
      <c r="G56" s="28" t="s">
        <v>72</v>
      </c>
      <c r="H56" s="24" t="s">
        <v>9</v>
      </c>
      <c r="I56" s="26">
        <v>6</v>
      </c>
      <c r="J56" s="26">
        <v>0</v>
      </c>
      <c r="K56" s="27">
        <f t="shared" si="3"/>
        <v>0</v>
      </c>
    </row>
    <row r="57" spans="1:11" ht="15">
      <c r="A57" s="39"/>
      <c r="B57" s="38"/>
      <c r="C57" s="39"/>
      <c r="D57" s="40"/>
      <c r="E57" s="42"/>
      <c r="F57" s="41"/>
      <c r="G57" s="28" t="s">
        <v>73</v>
      </c>
      <c r="H57" s="24" t="s">
        <v>9</v>
      </c>
      <c r="I57" s="26">
        <v>4</v>
      </c>
      <c r="J57" s="26">
        <v>0</v>
      </c>
      <c r="K57" s="27">
        <f t="shared" si="3"/>
        <v>0</v>
      </c>
    </row>
    <row r="58" spans="1:11" ht="15">
      <c r="A58" s="4">
        <v>66</v>
      </c>
      <c r="B58" s="12" t="s">
        <v>29</v>
      </c>
      <c r="C58" s="4" t="s">
        <v>9</v>
      </c>
      <c r="D58" s="14">
        <v>1</v>
      </c>
      <c r="E58" s="15">
        <v>180</v>
      </c>
      <c r="F58" s="13">
        <f>D58*E58</f>
        <v>180</v>
      </c>
      <c r="G58" s="28" t="s">
        <v>86</v>
      </c>
      <c r="H58" s="24" t="s">
        <v>9</v>
      </c>
      <c r="I58" s="26">
        <v>1</v>
      </c>
      <c r="J58" s="26">
        <v>0</v>
      </c>
      <c r="K58" s="27">
        <f t="shared" si="3"/>
        <v>0</v>
      </c>
    </row>
    <row r="59" spans="1:11" ht="15" customHeight="1">
      <c r="A59" s="5">
        <v>74</v>
      </c>
      <c r="B59" s="32" t="s">
        <v>14</v>
      </c>
      <c r="C59" s="32"/>
      <c r="D59" s="32"/>
      <c r="E59" s="32"/>
      <c r="F59" s="17">
        <f>SUM(F6:F58)</f>
        <v>32657.47</v>
      </c>
      <c r="G59" s="32" t="s">
        <v>15</v>
      </c>
      <c r="H59" s="32"/>
      <c r="I59" s="32"/>
      <c r="J59" s="32"/>
      <c r="K59" s="11">
        <f>SUM(K6:K58)</f>
        <v>0</v>
      </c>
    </row>
    <row r="60" spans="1:11" ht="15.75" customHeight="1">
      <c r="A60" s="5">
        <v>75</v>
      </c>
      <c r="B60" s="33" t="s">
        <v>16</v>
      </c>
      <c r="C60" s="34"/>
      <c r="D60" s="34"/>
      <c r="E60" s="34"/>
      <c r="F60" s="34"/>
      <c r="G60" s="34"/>
      <c r="H60" s="35">
        <f>F59+K59</f>
        <v>32657.47</v>
      </c>
      <c r="I60" s="36"/>
      <c r="J60" s="36"/>
      <c r="K60" s="37"/>
    </row>
  </sheetData>
  <sheetProtection selectLockedCells="1" selectUnlockedCells="1"/>
  <mergeCells count="55">
    <mergeCell ref="G31:J31"/>
    <mergeCell ref="B15:E15"/>
    <mergeCell ref="F29:F30"/>
    <mergeCell ref="F36:F39"/>
    <mergeCell ref="C33:C35"/>
    <mergeCell ref="G5:J5"/>
    <mergeCell ref="E6:E13"/>
    <mergeCell ref="F6:F13"/>
    <mergeCell ref="A6:A13"/>
    <mergeCell ref="B6:B13"/>
    <mergeCell ref="D52:D57"/>
    <mergeCell ref="E52:E57"/>
    <mergeCell ref="E36:E39"/>
    <mergeCell ref="G15:J15"/>
    <mergeCell ref="B31:E31"/>
    <mergeCell ref="D16:D25"/>
    <mergeCell ref="B16:B25"/>
    <mergeCell ref="A29:A30"/>
    <mergeCell ref="B29:B30"/>
    <mergeCell ref="C29:C30"/>
    <mergeCell ref="A33:A35"/>
    <mergeCell ref="B33:B35"/>
    <mergeCell ref="B5:E5"/>
    <mergeCell ref="C16:C25"/>
    <mergeCell ref="A1:K1"/>
    <mergeCell ref="A2:K2"/>
    <mergeCell ref="A3:K3"/>
    <mergeCell ref="E16:E25"/>
    <mergeCell ref="C6:C13"/>
    <mergeCell ref="D6:D13"/>
    <mergeCell ref="F16:F25"/>
    <mergeCell ref="A16:A25"/>
    <mergeCell ref="C36:C39"/>
    <mergeCell ref="D36:D39"/>
    <mergeCell ref="D29:D30"/>
    <mergeCell ref="E29:E30"/>
    <mergeCell ref="D33:D35"/>
    <mergeCell ref="F52:F57"/>
    <mergeCell ref="E33:E35"/>
    <mergeCell ref="F33:F35"/>
    <mergeCell ref="E40:E50"/>
    <mergeCell ref="F40:F50"/>
    <mergeCell ref="A40:A50"/>
    <mergeCell ref="B40:B50"/>
    <mergeCell ref="C40:C50"/>
    <mergeCell ref="D40:D50"/>
    <mergeCell ref="A52:A57"/>
    <mergeCell ref="B52:B57"/>
    <mergeCell ref="C52:C57"/>
    <mergeCell ref="B59:E59"/>
    <mergeCell ref="G59:J59"/>
    <mergeCell ref="B60:G60"/>
    <mergeCell ref="H60:K60"/>
    <mergeCell ref="B36:B39"/>
    <mergeCell ref="A36:A39"/>
  </mergeCells>
  <printOptions/>
  <pageMargins left="0.22013888888888888" right="0.1701388888888889" top="0.22013888888888888" bottom="0.3" header="0.5118055555555555" footer="0.5118055555555555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Q82"/>
    </sheetView>
  </sheetViews>
  <sheetFormatPr defaultColWidth="9.140625" defaultRowHeight="15"/>
  <cols>
    <col min="17" max="17" width="9.14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Андрей</cp:lastModifiedBy>
  <dcterms:modified xsi:type="dcterms:W3CDTF">2016-02-07T20:31:16Z</dcterms:modified>
  <cp:category/>
  <cp:version/>
  <cp:contentType/>
  <cp:contentStatus/>
</cp:coreProperties>
</file>