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3256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/>
  <c r="F35"/>
  <c r="F36"/>
  <c r="G36" s="1"/>
  <c r="F38"/>
  <c r="F34"/>
  <c r="F33"/>
  <c r="E24"/>
  <c r="E22"/>
  <c r="G18"/>
  <c r="H18" s="1"/>
  <c r="I27"/>
  <c r="E27"/>
  <c r="G9"/>
  <c r="G8"/>
  <c r="G10"/>
  <c r="F11"/>
  <c r="F13"/>
  <c r="E44" l="1"/>
  <c r="G42"/>
  <c r="E21"/>
  <c r="H17"/>
  <c r="H14"/>
  <c r="G11"/>
  <c r="E6"/>
  <c r="E49" l="1"/>
  <c r="G49" s="1"/>
  <c r="E48"/>
  <c r="G48" s="1"/>
  <c r="E47"/>
  <c r="E46"/>
  <c r="E45"/>
  <c r="E23"/>
  <c r="E7"/>
  <c r="G15" l="1"/>
  <c r="H15" s="1"/>
  <c r="G33" l="1"/>
  <c r="F40" l="1"/>
  <c r="F41"/>
  <c r="G12"/>
  <c r="G35" l="1"/>
</calcChain>
</file>

<file path=xl/sharedStrings.xml><?xml version="1.0" encoding="utf-8"?>
<sst xmlns="http://schemas.openxmlformats.org/spreadsheetml/2006/main" count="86" uniqueCount="75">
  <si>
    <t>Вид робіт</t>
  </si>
  <si>
    <t>Матеріал</t>
  </si>
  <si>
    <t>Кількість</t>
  </si>
  <si>
    <t>м.п.</t>
  </si>
  <si>
    <t>м2</t>
  </si>
  <si>
    <t>м3</t>
  </si>
  <si>
    <t>Арматура d12</t>
  </si>
  <si>
    <t>Стіни та перегородки 1-го поверху</t>
  </si>
  <si>
    <t>Гідроізоляція покрівлі</t>
  </si>
  <si>
    <t>Пароізоляція покрівлі</t>
  </si>
  <si>
    <t>Гідроізоляція</t>
  </si>
  <si>
    <t>Пароізоляція</t>
  </si>
  <si>
    <t>Покрівля</t>
  </si>
  <si>
    <t>Бетон В25</t>
  </si>
  <si>
    <t>Фасад</t>
  </si>
  <si>
    <t>шт.</t>
  </si>
  <si>
    <t>Облицювання цоколя</t>
  </si>
  <si>
    <t>Фундаменти</t>
  </si>
  <si>
    <t>Усі матеріали подано без урахування відходів</t>
  </si>
  <si>
    <t>Фарбування та утеплення фасадів подано без урахування укосів</t>
  </si>
  <si>
    <t>Розділ</t>
  </si>
  <si>
    <t>Стіни</t>
  </si>
  <si>
    <t>Цегла керамічна М100 перегородки</t>
  </si>
  <si>
    <t>Щебінь фракції 20-40 мм</t>
  </si>
  <si>
    <t>Гідроізоляційна плівка</t>
  </si>
  <si>
    <t>Підлоги</t>
  </si>
  <si>
    <t>Стяжка бетонна на підлогу</t>
  </si>
  <si>
    <t>Перекриття</t>
  </si>
  <si>
    <t>МП</t>
  </si>
  <si>
    <t>Утеплювач цоколь</t>
  </si>
  <si>
    <t xml:space="preserve">Утеплювач фасаду </t>
  </si>
  <si>
    <t>Пінополістирол 50 мм</t>
  </si>
  <si>
    <t>Утеплювач  підлоги</t>
  </si>
  <si>
    <t>Піноплекс 30 мм</t>
  </si>
  <si>
    <t>Плитка цоколь</t>
  </si>
  <si>
    <t>Арматура d14</t>
  </si>
  <si>
    <t>Цегла керамічна М100</t>
  </si>
  <si>
    <t>Арматура d6</t>
  </si>
  <si>
    <t>№ п.п.</t>
  </si>
  <si>
    <t>Пінополістирольна плита 100 мм</t>
  </si>
  <si>
    <t>Бетон В7,5</t>
  </si>
  <si>
    <t>Дошка  6000х250х25 мм</t>
  </si>
  <si>
    <t>Дошка  6000х30х80 мм</t>
  </si>
  <si>
    <t>Дошка  6000х30х50  мм</t>
  </si>
  <si>
    <t>Брус 6000х150х150 мм</t>
  </si>
  <si>
    <t>Фасадна штукатурка</t>
  </si>
  <si>
    <t>Облицювання вентканалів</t>
  </si>
  <si>
    <t>Бетон В20</t>
  </si>
  <si>
    <t>Цементно-піщана стяжка  40 мм</t>
  </si>
  <si>
    <t xml:space="preserve">Монолітний пояс </t>
  </si>
  <si>
    <t>Перекриття над 1-м поверхом</t>
  </si>
  <si>
    <t>Брус 6000х200х100 мм</t>
  </si>
  <si>
    <t xml:space="preserve">Мінеральна вата 200 мм </t>
  </si>
  <si>
    <t>Утеплювач</t>
  </si>
  <si>
    <t>Фасадне дерево</t>
  </si>
  <si>
    <t>Щебенева подушка 100 мм</t>
  </si>
  <si>
    <t xml:space="preserve">Рулонна ізоляція </t>
  </si>
  <si>
    <t>Фундаментна подушка та стовпчасті фундаменти</t>
  </si>
  <si>
    <t>Вирівнююча цементно-піщана стяжка  20 мм</t>
  </si>
  <si>
    <t>Обмостка</t>
  </si>
  <si>
    <t>Стіни та перегородки мансардного поверху</t>
  </si>
  <si>
    <t>Перемички монолітні</t>
  </si>
  <si>
    <t>Швелер №12</t>
  </si>
  <si>
    <t>Швелер №16</t>
  </si>
  <si>
    <t>Газоблок D500 300 мм</t>
  </si>
  <si>
    <t>Балки металеві</t>
  </si>
  <si>
    <t>ПК 34-10-8</t>
  </si>
  <si>
    <t>ПК 41-10-8</t>
  </si>
  <si>
    <t>ПК 75-10-8</t>
  </si>
  <si>
    <t>ПК 75-12-8</t>
  </si>
  <si>
    <t>ПК 75-15-8</t>
  </si>
  <si>
    <t>Пінополістирольна плита 50 мм</t>
  </si>
  <si>
    <t>Фальцевий лист (без урахування нахлесту)</t>
  </si>
  <si>
    <t>Брус 6000х200х60 мм</t>
  </si>
  <si>
    <t>кг.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</si>
</sst>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M51" sqref="M51"/>
    </sheetView>
  </sheetViews>
  <sheetFormatPr defaultColWidth="9.109375" defaultRowHeight="14.4"/>
  <cols>
    <col min="1" max="1" width="5" style="1" customWidth="1"/>
    <col min="2" max="2" width="6.5546875" style="1" customWidth="1"/>
    <col min="3" max="3" width="29.109375" style="1" customWidth="1"/>
    <col min="4" max="4" width="30.6640625" style="1" customWidth="1"/>
    <col min="5" max="5" width="6.6640625" style="1" customWidth="1"/>
    <col min="6" max="6" width="6.44140625" style="1" customWidth="1"/>
    <col min="7" max="8" width="7.44140625" style="1" customWidth="1"/>
    <col min="9" max="9" width="14.77734375" style="1" customWidth="1"/>
    <col min="10" max="16384" width="9.109375" style="1"/>
  </cols>
  <sheetData>
    <row r="1" spans="1:9" ht="21" customHeight="1">
      <c r="A1" s="29" t="s">
        <v>38</v>
      </c>
      <c r="B1" s="30" t="s">
        <v>20</v>
      </c>
      <c r="C1" s="18" t="s">
        <v>0</v>
      </c>
      <c r="D1" s="18" t="s">
        <v>1</v>
      </c>
      <c r="E1" s="18" t="s">
        <v>2</v>
      </c>
      <c r="F1" s="18"/>
      <c r="G1" s="18"/>
      <c r="H1" s="18"/>
      <c r="I1" s="18"/>
    </row>
    <row r="2" spans="1:9" ht="21" customHeight="1">
      <c r="A2" s="29"/>
      <c r="B2" s="31"/>
      <c r="C2" s="18"/>
      <c r="D2" s="18"/>
      <c r="E2" s="3" t="s">
        <v>3</v>
      </c>
      <c r="F2" s="3" t="s">
        <v>4</v>
      </c>
      <c r="G2" s="3" t="s">
        <v>5</v>
      </c>
      <c r="H2" s="3" t="s">
        <v>15</v>
      </c>
      <c r="I2" s="17" t="s">
        <v>74</v>
      </c>
    </row>
    <row r="3" spans="1:9" ht="13.5" customHeight="1">
      <c r="A3" s="4">
        <v>1</v>
      </c>
      <c r="B3" s="19" t="s">
        <v>17</v>
      </c>
      <c r="C3" s="5" t="s">
        <v>55</v>
      </c>
      <c r="D3" s="5" t="s">
        <v>23</v>
      </c>
      <c r="E3" s="10"/>
      <c r="F3" s="10"/>
      <c r="G3" s="10"/>
      <c r="H3" s="11"/>
      <c r="I3" s="10">
        <v>33</v>
      </c>
    </row>
    <row r="4" spans="1:9" ht="13.5" customHeight="1">
      <c r="A4" s="4">
        <v>2</v>
      </c>
      <c r="B4" s="20"/>
      <c r="C4" s="5" t="s">
        <v>10</v>
      </c>
      <c r="D4" s="5" t="s">
        <v>56</v>
      </c>
      <c r="E4" s="10"/>
      <c r="F4" s="10">
        <v>156</v>
      </c>
      <c r="G4" s="10"/>
      <c r="H4" s="11"/>
      <c r="I4" s="10"/>
    </row>
    <row r="5" spans="1:9" ht="13.5" customHeight="1">
      <c r="A5" s="4">
        <v>3</v>
      </c>
      <c r="B5" s="20"/>
      <c r="C5" s="28" t="s">
        <v>57</v>
      </c>
      <c r="D5" s="6" t="s">
        <v>47</v>
      </c>
      <c r="E5" s="10"/>
      <c r="F5" s="10"/>
      <c r="G5" s="10">
        <v>40.200000000000003</v>
      </c>
      <c r="H5" s="11"/>
      <c r="I5" s="10"/>
    </row>
    <row r="6" spans="1:9" ht="13.5" customHeight="1">
      <c r="A6" s="4">
        <v>4</v>
      </c>
      <c r="B6" s="20"/>
      <c r="C6" s="28"/>
      <c r="D6" s="5" t="s">
        <v>37</v>
      </c>
      <c r="E6" s="10">
        <f>I6/0.222</f>
        <v>304.05405405405406</v>
      </c>
      <c r="F6" s="10"/>
      <c r="G6" s="10"/>
      <c r="H6" s="11"/>
      <c r="I6" s="10">
        <v>67.5</v>
      </c>
    </row>
    <row r="7" spans="1:9" ht="13.5" customHeight="1">
      <c r="A7" s="4">
        <v>5</v>
      </c>
      <c r="B7" s="20"/>
      <c r="C7" s="28"/>
      <c r="D7" s="5" t="s">
        <v>6</v>
      </c>
      <c r="E7" s="10">
        <f>I7/0.888</f>
        <v>3027.364864864865</v>
      </c>
      <c r="F7" s="10"/>
      <c r="G7" s="10"/>
      <c r="H7" s="11"/>
      <c r="I7" s="10">
        <v>2688.3</v>
      </c>
    </row>
    <row r="8" spans="1:9" ht="13.5" customHeight="1">
      <c r="A8" s="4">
        <v>6</v>
      </c>
      <c r="B8" s="20" t="s">
        <v>25</v>
      </c>
      <c r="C8" s="22" t="s">
        <v>59</v>
      </c>
      <c r="D8" s="5" t="s">
        <v>23</v>
      </c>
      <c r="E8" s="10"/>
      <c r="F8" s="10">
        <v>54</v>
      </c>
      <c r="G8" s="10">
        <f>F8*0.05</f>
        <v>2.7</v>
      </c>
      <c r="H8" s="11"/>
      <c r="I8" s="10"/>
    </row>
    <row r="9" spans="1:9" ht="13.5" customHeight="1">
      <c r="A9" s="4">
        <v>7</v>
      </c>
      <c r="B9" s="20"/>
      <c r="C9" s="23"/>
      <c r="D9" s="6" t="s">
        <v>40</v>
      </c>
      <c r="E9" s="10"/>
      <c r="F9" s="10">
        <v>54</v>
      </c>
      <c r="G9" s="10">
        <f>F9*0.07</f>
        <v>3.7800000000000002</v>
      </c>
      <c r="H9" s="11"/>
      <c r="I9" s="10"/>
    </row>
    <row r="10" spans="1:9" ht="26.25" customHeight="1">
      <c r="A10" s="4">
        <v>8</v>
      </c>
      <c r="B10" s="20"/>
      <c r="C10" s="22" t="s">
        <v>26</v>
      </c>
      <c r="D10" s="6" t="s">
        <v>58</v>
      </c>
      <c r="E10" s="10"/>
      <c r="F10" s="10">
        <v>36</v>
      </c>
      <c r="G10" s="10">
        <f>F10*0.02</f>
        <v>0.72</v>
      </c>
      <c r="H10" s="11"/>
      <c r="I10" s="10"/>
    </row>
    <row r="11" spans="1:9" ht="13.5" customHeight="1">
      <c r="A11" s="4">
        <v>9</v>
      </c>
      <c r="B11" s="20"/>
      <c r="C11" s="23"/>
      <c r="D11" s="6" t="s">
        <v>48</v>
      </c>
      <c r="E11" s="10"/>
      <c r="F11" s="10">
        <f>88+72</f>
        <v>160</v>
      </c>
      <c r="G11" s="10">
        <f>F11*0.04*1.02</f>
        <v>6.5280000000000005</v>
      </c>
      <c r="H11" s="11"/>
      <c r="I11" s="10"/>
    </row>
    <row r="12" spans="1:9" ht="13.5" customHeight="1">
      <c r="A12" s="4">
        <v>10</v>
      </c>
      <c r="B12" s="20"/>
      <c r="C12" s="9" t="s">
        <v>32</v>
      </c>
      <c r="D12" s="6" t="s">
        <v>31</v>
      </c>
      <c r="E12" s="10"/>
      <c r="F12" s="10">
        <v>88</v>
      </c>
      <c r="G12" s="10">
        <f>F12*0.05</f>
        <v>4.4000000000000004</v>
      </c>
      <c r="H12" s="11"/>
      <c r="I12" s="10"/>
    </row>
    <row r="13" spans="1:9" ht="13.5" customHeight="1">
      <c r="A13" s="4">
        <v>11</v>
      </c>
      <c r="B13" s="21"/>
      <c r="C13" s="5" t="s">
        <v>10</v>
      </c>
      <c r="D13" s="5" t="s">
        <v>24</v>
      </c>
      <c r="E13" s="10"/>
      <c r="F13" s="10">
        <f>156</f>
        <v>156</v>
      </c>
      <c r="G13" s="10"/>
      <c r="H13" s="11"/>
      <c r="I13" s="10"/>
    </row>
    <row r="14" spans="1:9" ht="13.5" customHeight="1">
      <c r="A14" s="4">
        <v>12</v>
      </c>
      <c r="B14" s="19" t="s">
        <v>21</v>
      </c>
      <c r="C14" s="28" t="s">
        <v>7</v>
      </c>
      <c r="D14" s="6" t="s">
        <v>36</v>
      </c>
      <c r="E14" s="10"/>
      <c r="F14" s="10"/>
      <c r="G14" s="10">
        <v>2</v>
      </c>
      <c r="H14" s="11">
        <f>G14*390</f>
        <v>780</v>
      </c>
      <c r="I14" s="10"/>
    </row>
    <row r="15" spans="1:9" ht="13.5" customHeight="1">
      <c r="A15" s="4">
        <v>13</v>
      </c>
      <c r="B15" s="20"/>
      <c r="C15" s="28"/>
      <c r="D15" s="6" t="s">
        <v>22</v>
      </c>
      <c r="E15" s="10"/>
      <c r="F15" s="10">
        <v>32.5</v>
      </c>
      <c r="G15" s="10">
        <f>F15*0.12</f>
        <v>3.9</v>
      </c>
      <c r="H15" s="11">
        <f>G15*410</f>
        <v>1599</v>
      </c>
      <c r="I15" s="10"/>
    </row>
    <row r="16" spans="1:9" ht="13.5" customHeight="1">
      <c r="A16" s="4">
        <v>14</v>
      </c>
      <c r="B16" s="20"/>
      <c r="C16" s="28"/>
      <c r="D16" s="6" t="s">
        <v>64</v>
      </c>
      <c r="E16" s="10"/>
      <c r="F16" s="10"/>
      <c r="G16" s="10">
        <v>37</v>
      </c>
      <c r="H16" s="11"/>
      <c r="I16" s="10"/>
    </row>
    <row r="17" spans="1:9" ht="13.5" customHeight="1">
      <c r="A17" s="4">
        <v>15</v>
      </c>
      <c r="B17" s="20"/>
      <c r="C17" s="28" t="s">
        <v>60</v>
      </c>
      <c r="D17" s="6" t="s">
        <v>36</v>
      </c>
      <c r="E17" s="10"/>
      <c r="F17" s="10"/>
      <c r="G17" s="10">
        <v>3.3</v>
      </c>
      <c r="H17" s="11">
        <f>G17*390</f>
        <v>1287</v>
      </c>
      <c r="I17" s="10"/>
    </row>
    <row r="18" spans="1:9" ht="13.5" customHeight="1">
      <c r="A18" s="4">
        <v>16</v>
      </c>
      <c r="B18" s="20"/>
      <c r="C18" s="28"/>
      <c r="D18" s="6" t="s">
        <v>22</v>
      </c>
      <c r="E18" s="10"/>
      <c r="F18" s="10">
        <v>60.5</v>
      </c>
      <c r="G18" s="10">
        <f>F18*0.12</f>
        <v>7.26</v>
      </c>
      <c r="H18" s="11">
        <f>G18*410</f>
        <v>2976.6</v>
      </c>
      <c r="I18" s="10"/>
    </row>
    <row r="19" spans="1:9" ht="13.5" customHeight="1">
      <c r="A19" s="4">
        <v>17</v>
      </c>
      <c r="B19" s="21"/>
      <c r="C19" s="28"/>
      <c r="D19" s="6" t="s">
        <v>64</v>
      </c>
      <c r="E19" s="10"/>
      <c r="F19" s="10"/>
      <c r="G19" s="10">
        <v>15.9</v>
      </c>
      <c r="H19" s="11"/>
      <c r="I19" s="10"/>
    </row>
    <row r="20" spans="1:9" ht="13.5" customHeight="1">
      <c r="A20" s="4">
        <v>18</v>
      </c>
      <c r="B20" s="24" t="s">
        <v>28</v>
      </c>
      <c r="C20" s="22" t="s">
        <v>49</v>
      </c>
      <c r="D20" s="6" t="s">
        <v>13</v>
      </c>
      <c r="E20" s="10"/>
      <c r="F20" s="10"/>
      <c r="G20" s="10">
        <v>7.7</v>
      </c>
      <c r="H20" s="11"/>
      <c r="I20" s="10"/>
    </row>
    <row r="21" spans="1:9" ht="13.5" customHeight="1">
      <c r="A21" s="4">
        <v>19</v>
      </c>
      <c r="B21" s="25"/>
      <c r="C21" s="27"/>
      <c r="D21" s="5" t="s">
        <v>37</v>
      </c>
      <c r="E21" s="10">
        <f>I21/0.222</f>
        <v>261.26126126126127</v>
      </c>
      <c r="F21" s="10"/>
      <c r="G21" s="10"/>
      <c r="H21" s="11"/>
      <c r="I21" s="10">
        <v>58</v>
      </c>
    </row>
    <row r="22" spans="1:9" ht="13.5" customHeight="1">
      <c r="A22" s="4">
        <v>20</v>
      </c>
      <c r="B22" s="25"/>
      <c r="C22" s="27"/>
      <c r="D22" s="5" t="s">
        <v>6</v>
      </c>
      <c r="E22" s="10">
        <f>I22/0.888</f>
        <v>713.17567567567562</v>
      </c>
      <c r="F22" s="10"/>
      <c r="G22" s="10"/>
      <c r="H22" s="11"/>
      <c r="I22" s="10">
        <v>633.29999999999995</v>
      </c>
    </row>
    <row r="23" spans="1:9" ht="13.5" customHeight="1">
      <c r="A23" s="4">
        <v>21</v>
      </c>
      <c r="B23" s="25"/>
      <c r="C23" s="23"/>
      <c r="D23" s="5" t="s">
        <v>35</v>
      </c>
      <c r="E23" s="10">
        <f>I23/1.21</f>
        <v>13.636363636363637</v>
      </c>
      <c r="F23" s="10"/>
      <c r="G23" s="10"/>
      <c r="H23" s="11"/>
      <c r="I23" s="10">
        <v>16.5</v>
      </c>
    </row>
    <row r="24" spans="1:9" ht="13.5" customHeight="1">
      <c r="A24" s="4">
        <v>22</v>
      </c>
      <c r="B24" s="25"/>
      <c r="C24" s="22" t="s">
        <v>65</v>
      </c>
      <c r="D24" s="5" t="s">
        <v>62</v>
      </c>
      <c r="E24" s="10">
        <f>4.2*4</f>
        <v>16.8</v>
      </c>
      <c r="F24" s="10"/>
      <c r="G24" s="10"/>
      <c r="H24" s="11"/>
      <c r="I24" s="10">
        <v>174.8</v>
      </c>
    </row>
    <row r="25" spans="1:9" ht="13.5" customHeight="1">
      <c r="A25" s="4">
        <v>23</v>
      </c>
      <c r="B25" s="25"/>
      <c r="C25" s="23"/>
      <c r="D25" s="5" t="s">
        <v>63</v>
      </c>
      <c r="E25" s="10">
        <v>14</v>
      </c>
      <c r="F25" s="10"/>
      <c r="G25" s="10"/>
      <c r="H25" s="11"/>
      <c r="I25" s="10">
        <v>198.8</v>
      </c>
    </row>
    <row r="26" spans="1:9" ht="13.5" customHeight="1">
      <c r="A26" s="4">
        <v>24</v>
      </c>
      <c r="B26" s="25"/>
      <c r="C26" s="22" t="s">
        <v>61</v>
      </c>
      <c r="D26" s="6" t="s">
        <v>47</v>
      </c>
      <c r="E26" s="10"/>
      <c r="F26" s="10"/>
      <c r="G26" s="10">
        <v>0.3</v>
      </c>
      <c r="H26" s="11"/>
      <c r="I26" s="10"/>
    </row>
    <row r="27" spans="1:9" ht="13.5" customHeight="1">
      <c r="A27" s="4">
        <v>25</v>
      </c>
      <c r="B27" s="26"/>
      <c r="C27" s="23"/>
      <c r="D27" s="5" t="s">
        <v>6</v>
      </c>
      <c r="E27" s="10">
        <f>I27/0.888</f>
        <v>38.288288288288285</v>
      </c>
      <c r="F27" s="10"/>
      <c r="G27" s="10"/>
      <c r="H27" s="11"/>
      <c r="I27" s="10">
        <f>18+16</f>
        <v>34</v>
      </c>
    </row>
    <row r="28" spans="1:9" ht="13.5" customHeight="1">
      <c r="A28" s="4">
        <v>26</v>
      </c>
      <c r="B28" s="24" t="s">
        <v>27</v>
      </c>
      <c r="C28" s="35" t="s">
        <v>50</v>
      </c>
      <c r="D28" s="5" t="s">
        <v>66</v>
      </c>
      <c r="E28" s="10"/>
      <c r="F28" s="10"/>
      <c r="G28" s="12"/>
      <c r="H28" s="11">
        <v>2</v>
      </c>
      <c r="I28" s="11"/>
    </row>
    <row r="29" spans="1:9" ht="13.5" customHeight="1">
      <c r="A29" s="4">
        <v>27</v>
      </c>
      <c r="B29" s="25"/>
      <c r="C29" s="33"/>
      <c r="D29" s="5" t="s">
        <v>67</v>
      </c>
      <c r="E29" s="10"/>
      <c r="F29" s="10"/>
      <c r="G29" s="12"/>
      <c r="H29" s="11">
        <v>4</v>
      </c>
      <c r="I29" s="11"/>
    </row>
    <row r="30" spans="1:9" ht="13.5" customHeight="1">
      <c r="A30" s="4">
        <v>28</v>
      </c>
      <c r="B30" s="25"/>
      <c r="C30" s="33"/>
      <c r="D30" s="5" t="s">
        <v>68</v>
      </c>
      <c r="E30" s="10"/>
      <c r="F30" s="10"/>
      <c r="G30" s="12"/>
      <c r="H30" s="11">
        <v>2</v>
      </c>
      <c r="I30" s="11"/>
    </row>
    <row r="31" spans="1:9" ht="13.5" customHeight="1">
      <c r="A31" s="4">
        <v>29</v>
      </c>
      <c r="B31" s="25"/>
      <c r="C31" s="33"/>
      <c r="D31" s="5" t="s">
        <v>69</v>
      </c>
      <c r="E31" s="10"/>
      <c r="F31" s="10"/>
      <c r="G31" s="12"/>
      <c r="H31" s="11">
        <v>4</v>
      </c>
      <c r="I31" s="11"/>
    </row>
    <row r="32" spans="1:9" ht="13.5" customHeight="1">
      <c r="A32" s="4">
        <v>30</v>
      </c>
      <c r="B32" s="25"/>
      <c r="C32" s="33"/>
      <c r="D32" s="5" t="s">
        <v>70</v>
      </c>
      <c r="E32" s="10"/>
      <c r="F32" s="10"/>
      <c r="G32" s="12"/>
      <c r="H32" s="11">
        <v>1</v>
      </c>
      <c r="I32" s="11"/>
    </row>
    <row r="33" spans="1:9" ht="13.5" customHeight="1">
      <c r="A33" s="4">
        <v>31</v>
      </c>
      <c r="B33" s="24" t="s">
        <v>14</v>
      </c>
      <c r="C33" s="7" t="s">
        <v>29</v>
      </c>
      <c r="D33" s="5" t="s">
        <v>33</v>
      </c>
      <c r="E33" s="10"/>
      <c r="F33" s="10">
        <f>50*0.3</f>
        <v>15</v>
      </c>
      <c r="G33" s="12">
        <f>F33*0.03</f>
        <v>0.44999999999999996</v>
      </c>
      <c r="H33" s="11"/>
      <c r="I33" s="10"/>
    </row>
    <row r="34" spans="1:9" ht="13.5" customHeight="1">
      <c r="A34" s="4">
        <v>32</v>
      </c>
      <c r="B34" s="25"/>
      <c r="C34" s="7" t="s">
        <v>16</v>
      </c>
      <c r="D34" s="5" t="s">
        <v>34</v>
      </c>
      <c r="E34" s="10"/>
      <c r="F34" s="10">
        <f>50*0.2</f>
        <v>10</v>
      </c>
      <c r="G34" s="12"/>
      <c r="H34" s="11"/>
      <c r="I34" s="10"/>
    </row>
    <row r="35" spans="1:9" ht="13.5" customHeight="1">
      <c r="A35" s="4">
        <v>33</v>
      </c>
      <c r="B35" s="25"/>
      <c r="C35" s="8" t="s">
        <v>30</v>
      </c>
      <c r="D35" s="5" t="s">
        <v>39</v>
      </c>
      <c r="E35" s="10"/>
      <c r="F35" s="10">
        <f>61+6+6+61-4.5+7.9+14.6+16.7+1.8+4.5*1.2*4</f>
        <v>192.1</v>
      </c>
      <c r="G35" s="12">
        <f>F35*0.1</f>
        <v>19.21</v>
      </c>
      <c r="H35" s="11"/>
      <c r="I35" s="10"/>
    </row>
    <row r="36" spans="1:9" ht="13.5" customHeight="1">
      <c r="A36" s="4">
        <v>34</v>
      </c>
      <c r="B36" s="25"/>
      <c r="C36" s="16"/>
      <c r="D36" s="5" t="s">
        <v>71</v>
      </c>
      <c r="E36" s="10"/>
      <c r="F36" s="10">
        <f>6.9+2.5*0.4*2+6.6*0.4+6.3+6.3+4.9+9.6*2</f>
        <v>48.239999999999995</v>
      </c>
      <c r="G36" s="12">
        <f>F36*0.1</f>
        <v>4.8239999999999998</v>
      </c>
      <c r="H36" s="11"/>
      <c r="I36" s="10"/>
    </row>
    <row r="37" spans="1:9" ht="13.5" customHeight="1">
      <c r="A37" s="4">
        <v>35</v>
      </c>
      <c r="B37" s="25"/>
      <c r="C37" s="33"/>
      <c r="D37" s="5" t="s">
        <v>45</v>
      </c>
      <c r="E37" s="10"/>
      <c r="F37" s="10">
        <f>61*2+11.5-4.5+6.3+6.3+1+0.6+4.9+23.8+9.6*2+4.5*1.2*4+20*1.2</f>
        <v>236.70000000000002</v>
      </c>
      <c r="G37" s="12"/>
      <c r="H37" s="11"/>
      <c r="I37" s="10"/>
    </row>
    <row r="38" spans="1:9" ht="13.5" customHeight="1">
      <c r="A38" s="4">
        <v>36</v>
      </c>
      <c r="B38" s="25"/>
      <c r="C38" s="33"/>
      <c r="D38" s="5" t="s">
        <v>54</v>
      </c>
      <c r="E38" s="10"/>
      <c r="F38" s="10">
        <f>16.7+14.6+7.9</f>
        <v>39.199999999999996</v>
      </c>
      <c r="G38" s="12"/>
      <c r="H38" s="11"/>
      <c r="I38" s="10"/>
    </row>
    <row r="39" spans="1:9" ht="13.5" customHeight="1">
      <c r="A39" s="4">
        <v>37</v>
      </c>
      <c r="B39" s="26"/>
      <c r="C39" s="34"/>
      <c r="D39" s="5" t="s">
        <v>46</v>
      </c>
      <c r="E39" s="10"/>
      <c r="F39" s="10">
        <v>5.6</v>
      </c>
      <c r="G39" s="12"/>
      <c r="H39" s="11"/>
      <c r="I39" s="10"/>
    </row>
    <row r="40" spans="1:9" ht="13.5" customHeight="1">
      <c r="A40" s="4">
        <v>38</v>
      </c>
      <c r="B40" s="32" t="s">
        <v>12</v>
      </c>
      <c r="C40" s="5" t="s">
        <v>8</v>
      </c>
      <c r="D40" s="5" t="s">
        <v>10</v>
      </c>
      <c r="E40" s="10"/>
      <c r="F40" s="10">
        <f>F43*1.1</f>
        <v>216.70000000000002</v>
      </c>
      <c r="G40" s="12"/>
      <c r="H40" s="11"/>
      <c r="I40" s="10"/>
    </row>
    <row r="41" spans="1:9" ht="13.5" customHeight="1">
      <c r="A41" s="4">
        <v>39</v>
      </c>
      <c r="B41" s="32"/>
      <c r="C41" s="5" t="s">
        <v>9</v>
      </c>
      <c r="D41" s="5" t="s">
        <v>11</v>
      </c>
      <c r="E41" s="10"/>
      <c r="F41" s="10">
        <f>F43*1.1</f>
        <v>216.70000000000002</v>
      </c>
      <c r="G41" s="12"/>
      <c r="H41" s="11"/>
      <c r="I41" s="10"/>
    </row>
    <row r="42" spans="1:9" ht="13.5" customHeight="1">
      <c r="A42" s="4">
        <v>40</v>
      </c>
      <c r="B42" s="32"/>
      <c r="C42" s="5" t="s">
        <v>53</v>
      </c>
      <c r="D42" s="5" t="s">
        <v>52</v>
      </c>
      <c r="E42" s="10"/>
      <c r="F42" s="10">
        <v>125</v>
      </c>
      <c r="G42" s="12">
        <f>F42*0.2</f>
        <v>25</v>
      </c>
      <c r="H42" s="11"/>
      <c r="I42" s="10"/>
    </row>
    <row r="43" spans="1:9" ht="26.25" customHeight="1">
      <c r="A43" s="4">
        <v>41</v>
      </c>
      <c r="B43" s="32"/>
      <c r="C43" s="5" t="s">
        <v>12</v>
      </c>
      <c r="D43" s="6" t="s">
        <v>72</v>
      </c>
      <c r="E43" s="10"/>
      <c r="F43" s="10">
        <v>197</v>
      </c>
      <c r="G43" s="12"/>
      <c r="H43" s="11"/>
      <c r="I43" s="10"/>
    </row>
    <row r="44" spans="1:9" ht="13.5" customHeight="1">
      <c r="A44" s="4">
        <v>42</v>
      </c>
      <c r="B44" s="32"/>
      <c r="C44" s="33"/>
      <c r="D44" s="5" t="s">
        <v>51</v>
      </c>
      <c r="E44" s="13">
        <f>H44*6</f>
        <v>18</v>
      </c>
      <c r="F44" s="13"/>
      <c r="G44" s="14">
        <v>0.37</v>
      </c>
      <c r="H44" s="15">
        <v>3</v>
      </c>
      <c r="I44" s="13"/>
    </row>
    <row r="45" spans="1:9" ht="13.5" customHeight="1">
      <c r="A45" s="4">
        <v>43</v>
      </c>
      <c r="B45" s="32"/>
      <c r="C45" s="33"/>
      <c r="D45" s="5" t="s">
        <v>73</v>
      </c>
      <c r="E45" s="13">
        <f>H45*6</f>
        <v>432</v>
      </c>
      <c r="F45" s="13"/>
      <c r="G45" s="14">
        <v>5.18</v>
      </c>
      <c r="H45" s="15">
        <v>72</v>
      </c>
      <c r="I45" s="13"/>
    </row>
    <row r="46" spans="1:9" ht="13.5" customHeight="1">
      <c r="A46" s="4">
        <v>44</v>
      </c>
      <c r="B46" s="32"/>
      <c r="C46" s="33"/>
      <c r="D46" s="5" t="s">
        <v>44</v>
      </c>
      <c r="E46" s="13">
        <f t="shared" ref="E46:E49" si="0">H46*6</f>
        <v>42</v>
      </c>
      <c r="F46" s="13"/>
      <c r="G46" s="14">
        <v>0.95</v>
      </c>
      <c r="H46" s="15">
        <v>7</v>
      </c>
      <c r="I46" s="13"/>
    </row>
    <row r="47" spans="1:9" ht="13.5" customHeight="1">
      <c r="A47" s="4">
        <v>45</v>
      </c>
      <c r="B47" s="32"/>
      <c r="C47" s="33"/>
      <c r="D47" s="5" t="s">
        <v>41</v>
      </c>
      <c r="E47" s="13">
        <f t="shared" si="0"/>
        <v>30</v>
      </c>
      <c r="F47" s="13"/>
      <c r="G47" s="14">
        <v>0.14000000000000001</v>
      </c>
      <c r="H47" s="15">
        <v>5</v>
      </c>
      <c r="I47" s="13"/>
    </row>
    <row r="48" spans="1:9" ht="13.5" customHeight="1">
      <c r="A48" s="4">
        <v>46</v>
      </c>
      <c r="B48" s="32"/>
      <c r="C48" s="33"/>
      <c r="D48" s="5" t="s">
        <v>42</v>
      </c>
      <c r="E48" s="13">
        <f t="shared" si="0"/>
        <v>570</v>
      </c>
      <c r="F48" s="13"/>
      <c r="G48" s="14">
        <f>E48*0.03*0.08</f>
        <v>1.3679999999999999</v>
      </c>
      <c r="H48" s="15">
        <v>95</v>
      </c>
      <c r="I48" s="13"/>
    </row>
    <row r="49" spans="1:9" ht="13.5" customHeight="1">
      <c r="A49" s="4">
        <v>47</v>
      </c>
      <c r="B49" s="32"/>
      <c r="C49" s="34"/>
      <c r="D49" s="5" t="s">
        <v>43</v>
      </c>
      <c r="E49" s="13">
        <f t="shared" si="0"/>
        <v>900</v>
      </c>
      <c r="F49" s="13"/>
      <c r="G49" s="14">
        <f>E49*0.03*0.05</f>
        <v>1.35</v>
      </c>
      <c r="H49" s="15">
        <v>150</v>
      </c>
      <c r="I49" s="13"/>
    </row>
    <row r="50" spans="1:9">
      <c r="A50" s="2"/>
      <c r="B50" s="2"/>
      <c r="C50" s="2" t="s">
        <v>18</v>
      </c>
      <c r="D50" s="2"/>
      <c r="E50" s="2"/>
      <c r="F50" s="2"/>
      <c r="G50" s="2"/>
      <c r="H50" s="2"/>
      <c r="I50" s="2"/>
    </row>
    <row r="51" spans="1:9">
      <c r="A51" s="2"/>
      <c r="B51" s="2"/>
      <c r="C51" s="2" t="s">
        <v>19</v>
      </c>
      <c r="D51" s="2"/>
      <c r="E51" s="2"/>
      <c r="F51" s="2"/>
      <c r="G51" s="2"/>
      <c r="H51" s="2"/>
      <c r="I51" s="2"/>
    </row>
  </sheetData>
  <mergeCells count="23">
    <mergeCell ref="B40:B49"/>
    <mergeCell ref="C44:C49"/>
    <mergeCell ref="C28:C32"/>
    <mergeCell ref="B28:B32"/>
    <mergeCell ref="C37:C39"/>
    <mergeCell ref="B33:B39"/>
    <mergeCell ref="A1:A2"/>
    <mergeCell ref="C1:C2"/>
    <mergeCell ref="D1:D2"/>
    <mergeCell ref="C5:C7"/>
    <mergeCell ref="B1:B2"/>
    <mergeCell ref="E1:I1"/>
    <mergeCell ref="B14:B19"/>
    <mergeCell ref="B3:B7"/>
    <mergeCell ref="C26:C27"/>
    <mergeCell ref="B20:B27"/>
    <mergeCell ref="C20:C23"/>
    <mergeCell ref="C14:C16"/>
    <mergeCell ref="C17:C19"/>
    <mergeCell ref="C10:C11"/>
    <mergeCell ref="C8:C9"/>
    <mergeCell ref="B8:B13"/>
    <mergeCell ref="C24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2020-06-08T07:53:52Z</dcterms:modified>
</cp:coreProperties>
</file>